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5" i="1" l="1"/>
  <c r="D102" i="1"/>
  <c r="C102" i="1"/>
  <c r="D87" i="1" l="1"/>
  <c r="C87" i="1"/>
  <c r="C35" i="1" l="1"/>
  <c r="C31" i="1"/>
  <c r="C24" i="1"/>
  <c r="C23" i="1" s="1"/>
  <c r="D94" i="1"/>
  <c r="C94" i="1"/>
  <c r="E97" i="1"/>
  <c r="F97" i="1"/>
  <c r="D76" i="1"/>
  <c r="C76" i="1"/>
  <c r="E80" i="1"/>
  <c r="F80" i="1"/>
  <c r="C49" i="1"/>
  <c r="E76" i="1" l="1"/>
  <c r="D43" i="1"/>
  <c r="C43" i="1"/>
  <c r="D24" i="1"/>
  <c r="C83" i="1" l="1"/>
  <c r="D15" i="1"/>
  <c r="D35" i="1" l="1"/>
  <c r="D31" i="1"/>
  <c r="D23" i="1" l="1"/>
  <c r="D19" i="1"/>
  <c r="D9" i="1" s="1"/>
  <c r="F38" i="1" l="1"/>
  <c r="E38" i="1"/>
  <c r="F37" i="1"/>
  <c r="E37" i="1"/>
  <c r="F46" i="1" l="1"/>
  <c r="E43" i="1" l="1"/>
  <c r="F43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0" i="1"/>
  <c r="F30" i="1"/>
  <c r="E33" i="1"/>
  <c r="F33" i="1"/>
  <c r="E34" i="1"/>
  <c r="F34" i="1"/>
  <c r="E39" i="1"/>
  <c r="E35" i="1" s="1"/>
  <c r="F39" i="1"/>
  <c r="E40" i="1"/>
  <c r="F40" i="1"/>
  <c r="E41" i="1"/>
  <c r="F41" i="1"/>
  <c r="E42" i="1"/>
  <c r="E45" i="1"/>
  <c r="F45" i="1"/>
  <c r="E46" i="1"/>
  <c r="E47" i="1"/>
  <c r="D49" i="1"/>
  <c r="E51" i="1"/>
  <c r="F51" i="1"/>
  <c r="E52" i="1"/>
  <c r="F52" i="1"/>
  <c r="E53" i="1"/>
  <c r="F53" i="1"/>
  <c r="E54" i="1"/>
  <c r="F54" i="1"/>
  <c r="E55" i="1"/>
  <c r="F55" i="1"/>
  <c r="E56" i="1"/>
  <c r="F56" i="1"/>
  <c r="C57" i="1"/>
  <c r="D57" i="1"/>
  <c r="E59" i="1"/>
  <c r="F59" i="1"/>
  <c r="C60" i="1"/>
  <c r="D60" i="1"/>
  <c r="E62" i="1"/>
  <c r="F62" i="1"/>
  <c r="E63" i="1"/>
  <c r="F63" i="1"/>
  <c r="C64" i="1"/>
  <c r="D64" i="1"/>
  <c r="E66" i="1"/>
  <c r="F66" i="1"/>
  <c r="E67" i="1"/>
  <c r="F67" i="1"/>
  <c r="E68" i="1"/>
  <c r="F68" i="1"/>
  <c r="E69" i="1"/>
  <c r="F69" i="1"/>
  <c r="C70" i="1"/>
  <c r="D70" i="1"/>
  <c r="E72" i="1"/>
  <c r="F72" i="1"/>
  <c r="E73" i="1"/>
  <c r="F73" i="1"/>
  <c r="E74" i="1"/>
  <c r="F74" i="1"/>
  <c r="E75" i="1"/>
  <c r="F75" i="1"/>
  <c r="E78" i="1"/>
  <c r="F78" i="1"/>
  <c r="E79" i="1"/>
  <c r="F79" i="1"/>
  <c r="E81" i="1"/>
  <c r="F81" i="1"/>
  <c r="E82" i="1"/>
  <c r="F82" i="1"/>
  <c r="D83" i="1"/>
  <c r="E85" i="1"/>
  <c r="F85" i="1"/>
  <c r="E86" i="1"/>
  <c r="F86" i="1"/>
  <c r="E89" i="1"/>
  <c r="F89" i="1"/>
  <c r="E90" i="1"/>
  <c r="F90" i="1"/>
  <c r="E91" i="1"/>
  <c r="F91" i="1"/>
  <c r="E92" i="1"/>
  <c r="F92" i="1"/>
  <c r="E93" i="1"/>
  <c r="F93" i="1"/>
  <c r="E96" i="1"/>
  <c r="F96" i="1"/>
  <c r="C98" i="1"/>
  <c r="D98" i="1"/>
  <c r="E100" i="1"/>
  <c r="F100" i="1"/>
  <c r="C105" i="1"/>
  <c r="D105" i="1"/>
  <c r="E103" i="1"/>
  <c r="E104" i="1"/>
  <c r="C48" i="1" l="1"/>
  <c r="C101" i="1" s="1"/>
  <c r="C9" i="1"/>
  <c r="C8" i="1" s="1"/>
  <c r="D48" i="1"/>
  <c r="E19" i="1"/>
  <c r="F19" i="1"/>
  <c r="E15" i="1"/>
  <c r="F15" i="1"/>
  <c r="F35" i="1"/>
  <c r="F57" i="1"/>
  <c r="F24" i="1"/>
  <c r="E83" i="1"/>
  <c r="F76" i="1"/>
  <c r="E60" i="1"/>
  <c r="E31" i="1"/>
  <c r="E102" i="1"/>
  <c r="E94" i="1"/>
  <c r="F70" i="1"/>
  <c r="E57" i="1"/>
  <c r="E49" i="1"/>
  <c r="E98" i="1"/>
  <c r="F94" i="1"/>
  <c r="E87" i="1"/>
  <c r="F83" i="1"/>
  <c r="E64" i="1"/>
  <c r="F60" i="1"/>
  <c r="F49" i="1"/>
  <c r="F31" i="1"/>
  <c r="F98" i="1"/>
  <c r="F87" i="1"/>
  <c r="E70" i="1"/>
  <c r="F64" i="1"/>
  <c r="E24" i="1"/>
  <c r="E9" i="1" l="1"/>
  <c r="F9" i="1"/>
  <c r="D8" i="1"/>
  <c r="D101" i="1" s="1"/>
  <c r="E23" i="1"/>
  <c r="E48" i="1"/>
  <c r="F48" i="1"/>
  <c r="F23" i="1"/>
  <c r="F8" i="1" l="1"/>
  <c r="E8" i="1"/>
  <c r="E101" i="1" s="1"/>
</calcChain>
</file>

<file path=xl/sharedStrings.xml><?xml version="1.0" encoding="utf-8"?>
<sst xmlns="http://schemas.openxmlformats.org/spreadsheetml/2006/main" count="193" uniqueCount="171">
  <si>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</si>
  <si>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</si>
  <si>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</si>
  <si>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</si>
  <si>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</si>
  <si>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</si>
  <si>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</si>
  <si>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</si>
  <si>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</si>
  <si>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</si>
  <si>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</si>
  <si>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</si>
  <si>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</si>
  <si>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</si>
  <si>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</si>
  <si>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</si>
  <si>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</si>
  <si>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</si>
  <si>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</si>
  <si>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</si>
  <si>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</si>
  <si>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</si>
  <si>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</si>
  <si>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</si>
  <si>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</si>
  <si>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</si>
  <si>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</si>
  <si>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</si>
  <si>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</si>
  <si>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</si>
  <si>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</si>
  <si>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</si>
  <si>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</si>
  <si>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</si>
  <si>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</si>
  <si>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</si>
  <si>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</si>
  <si>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</si>
  <si>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</si>
  <si>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</si>
  <si>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</si>
  <si>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</si>
  <si>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</si>
  <si>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</si>
  <si>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</si>
  <si>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</si>
  <si>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</si>
  <si>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</si>
  <si>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</si>
  <si>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</si>
  <si>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</si>
  <si>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</si>
  <si>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</si>
  <si>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</si>
  <si>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</si>
  <si>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</si>
  <si>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</si>
  <si>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</si>
  <si>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</si>
  <si>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</si>
  <si>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</si>
  <si>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</si>
  <si>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</si>
  <si>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</si>
  <si>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</si>
  <si>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</si>
  <si>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</si>
  <si>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</si>
  <si>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</si>
  <si>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</si>
  <si>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</si>
  <si>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</si>
  <si>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</si>
  <si>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</si>
  <si>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</si>
  <si>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</si>
  <si>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</si>
  <si>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</si>
  <si>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</si>
  <si>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</si>
  <si>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</si>
  <si>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</si>
  <si>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</si>
  <si>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</si>
  <si>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</si>
  <si>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</si>
  <si>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</si>
  <si>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</si>
  <si>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</si>
  <si>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</si>
  <si>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</si>
  <si>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</si>
  <si>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</si>
  <si>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</si>
  <si>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</si>
  <si>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</si>
  <si>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</si>
  <si>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</si>
  <si>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</si>
  <si>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</si>
  <si>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</si>
  <si>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</si>
  <si>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</si>
  <si>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</si>
  <si>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</si>
  <si>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</si>
  <si>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</si>
  <si>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</si>
  <si>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</si>
  <si>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</si>
  <si>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</si>
  <si>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</si>
  <si>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</si>
  <si>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</si>
  <si>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</si>
  <si>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</si>
  <si>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</si>
  <si>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</si>
  <si>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</si>
  <si>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</si>
  <si>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</si>
  <si>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</si>
  <si>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</si>
  <si>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</si>
  <si>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</si>
  <si>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</si>
  <si>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</si>
  <si>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</si>
  <si>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</si>
  <si>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</si>
  <si>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</si>
  <si>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</si>
  <si>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</si>
  <si>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</si>
  <si>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</si>
  <si>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</si>
  <si>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</si>
  <si>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</si>
  <si>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</si>
  <si>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</si>
  <si>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</si>
  <si>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</si>
  <si>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</si>
  <si>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</si>
  <si>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</si>
  <si>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</si>
  <si>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</si>
  <si>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</si>
  <si>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</si>
  <si>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</si>
  <si>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</si>
  <si>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</si>
  <si>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</si>
  <si>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</si>
  <si>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</si>
  <si>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</si>
  <si>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</si>
  <si>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</si>
  <si>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0702</t>
  </si>
  <si>
    <t>2000000</t>
  </si>
  <si>
    <t xml:space="preserve">
2190000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</si>
  <si>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</si>
  <si>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</si>
  <si>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</si>
  <si>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0703</t>
  </si>
  <si>
    <t>Дошкольное образование детей</t>
  </si>
  <si>
    <t>1105</t>
  </si>
  <si>
    <t>Другие вопросы в области физической культуры и спорта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</si>
  <si>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</si>
  <si>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</si>
  <si>
    <t xml:space="preserve"> по состоянию на  01.05.2017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</si>
</sst>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7"/>
  <sheetViews>
    <sheetView tabSelected="1" workbookViewId="0">
      <selection activeCell="D106" sqref="D106:F106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4" t="s">
        <v>37</v>
      </c>
      <c r="C3" s="44"/>
      <c r="D3" s="44"/>
      <c r="E3" s="44"/>
      <c r="F3" s="44"/>
    </row>
    <row r="4" spans="1:6" ht="25.15" customHeight="1" x14ac:dyDescent="0.25">
      <c r="B4" s="6"/>
      <c r="C4" s="41" t="s">
        <v>170</v>
      </c>
      <c r="D4" s="6"/>
      <c r="E4" s="6"/>
      <c r="F4" s="6"/>
    </row>
    <row r="5" spans="1:6" ht="20.25" x14ac:dyDescent="0.3">
      <c r="B5" s="3"/>
      <c r="C5" s="3"/>
      <c r="D5" s="4"/>
      <c r="E5" s="46" t="s">
        <v>36</v>
      </c>
      <c r="F5" s="46"/>
    </row>
    <row r="6" spans="1:6" ht="71.25" customHeight="1" x14ac:dyDescent="0.25">
      <c r="A6" s="31" t="s">
        <v>120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C9+C23+C43</f>
        <v>1799793.014</v>
      </c>
      <c r="D8" s="14">
        <f>D9+D23+D43</f>
        <v>669464.81400000001</v>
      </c>
      <c r="E8" s="14">
        <f t="shared" ref="E8:E24" si="0">C8-D8</f>
        <v>1130328.2</v>
      </c>
      <c r="F8" s="14">
        <f>D8*100/C8</f>
        <v>37.196767005564119</v>
      </c>
    </row>
    <row r="9" spans="1:6" x14ac:dyDescent="0.25">
      <c r="A9" s="29"/>
      <c r="B9" s="12" t="s">
        <v>30</v>
      </c>
      <c r="C9" s="14">
        <f>C10+C11+C12+C13+C14+C15+C19</f>
        <v>1099698.3260000001</v>
      </c>
      <c r="D9" s="14">
        <f>D10+D11+D12+D13+D14+D15+D19</f>
        <v>471471.03499999997</v>
      </c>
      <c r="E9" s="13">
        <f t="shared" ref="E9" si="1">E10+E11+E12+E13+E14+E15+E19</f>
        <v>628227.2910000002</v>
      </c>
      <c r="F9" s="14">
        <f t="shared" ref="F9:F23" si="2">D9*100/C9</f>
        <v>42.872760997546514</v>
      </c>
    </row>
    <row r="10" spans="1:6" x14ac:dyDescent="0.25">
      <c r="A10" s="30" t="s">
        <v>122</v>
      </c>
      <c r="B10" s="19" t="s">
        <v>29</v>
      </c>
      <c r="C10" s="39">
        <v>597791.6</v>
      </c>
      <c r="D10" s="25">
        <v>291794.609</v>
      </c>
      <c r="E10" s="14">
        <f t="shared" si="0"/>
        <v>305996.99099999998</v>
      </c>
      <c r="F10" s="14">
        <f t="shared" si="2"/>
        <v>48.812095887596946</v>
      </c>
    </row>
    <row r="11" spans="1:6" x14ac:dyDescent="0.25">
      <c r="A11" s="30" t="s">
        <v>121</v>
      </c>
      <c r="B11" s="19" t="s">
        <v>28</v>
      </c>
      <c r="C11" s="14">
        <v>485916.31</v>
      </c>
      <c r="D11" s="25">
        <v>173937.22099999999</v>
      </c>
      <c r="E11" s="14">
        <f t="shared" si="0"/>
        <v>311979.08900000004</v>
      </c>
      <c r="F11" s="14">
        <f t="shared" si="2"/>
        <v>35.795715727261751</v>
      </c>
    </row>
    <row r="12" spans="1:6" ht="38.25" x14ac:dyDescent="0.25">
      <c r="A12" s="30" t="s">
        <v>123</v>
      </c>
      <c r="B12" s="19" t="s">
        <v>27</v>
      </c>
      <c r="C12" s="14">
        <v>1364.6</v>
      </c>
      <c r="D12" s="25">
        <v>373.495</v>
      </c>
      <c r="E12" s="14">
        <f t="shared" si="0"/>
        <v>991.1049999999999</v>
      </c>
      <c r="F12" s="14">
        <f t="shared" si="2"/>
        <v>27.370291660559872</v>
      </c>
    </row>
    <row r="13" spans="1:6" ht="25.5" x14ac:dyDescent="0.25">
      <c r="A13" s="30" t="s">
        <v>124</v>
      </c>
      <c r="B13" s="19" t="s">
        <v>26</v>
      </c>
      <c r="C13" s="39">
        <v>11372.316000000001</v>
      </c>
      <c r="D13" s="25">
        <v>4130.8320000000003</v>
      </c>
      <c r="E13" s="14">
        <f t="shared" si="0"/>
        <v>7241.4840000000004</v>
      </c>
      <c r="F13" s="14">
        <f t="shared" si="2"/>
        <v>36.323577361023034</v>
      </c>
    </row>
    <row r="14" spans="1:6" x14ac:dyDescent="0.25">
      <c r="A14" s="30" t="s">
        <v>125</v>
      </c>
      <c r="B14" s="19" t="s">
        <v>25</v>
      </c>
      <c r="C14" s="14">
        <v>345</v>
      </c>
      <c r="D14" s="25">
        <v>54.634</v>
      </c>
      <c r="E14" s="14">
        <f t="shared" si="0"/>
        <v>290.36599999999999</v>
      </c>
      <c r="F14" s="14">
        <f t="shared" si="2"/>
        <v>15.835942028985507</v>
      </c>
    </row>
    <row r="15" spans="1:6" x14ac:dyDescent="0.25">
      <c r="A15" s="30" t="s">
        <v>126</v>
      </c>
      <c r="B15" s="19" t="s">
        <v>132</v>
      </c>
      <c r="C15" s="14">
        <f>C17+C18</f>
        <v>1480.5</v>
      </c>
      <c r="D15" s="14">
        <f>D17+D18</f>
        <v>801.82499999999993</v>
      </c>
      <c r="E15" s="14">
        <f t="shared" ref="E15" si="3">E17+E18</f>
        <v>678.67500000000007</v>
      </c>
      <c r="F15" s="14">
        <f t="shared" si="2"/>
        <v>54.159067882472137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130</v>
      </c>
      <c r="B17" s="38" t="s">
        <v>128</v>
      </c>
      <c r="C17" s="34">
        <v>1365.5</v>
      </c>
      <c r="D17" s="35">
        <v>792.70299999999997</v>
      </c>
      <c r="E17" s="34">
        <f t="shared" si="0"/>
        <v>572.79700000000003</v>
      </c>
      <c r="F17" s="34">
        <f t="shared" si="2"/>
        <v>58.05221530574881</v>
      </c>
    </row>
    <row r="18" spans="1:6" ht="72" x14ac:dyDescent="0.25">
      <c r="A18" s="32" t="s">
        <v>131</v>
      </c>
      <c r="B18" s="38" t="s">
        <v>129</v>
      </c>
      <c r="C18" s="34">
        <v>115</v>
      </c>
      <c r="D18" s="35">
        <v>9.1219999999999999</v>
      </c>
      <c r="E18" s="34">
        <f t="shared" si="0"/>
        <v>105.878</v>
      </c>
      <c r="F18" s="34">
        <f t="shared" si="2"/>
        <v>7.9321739130434787</v>
      </c>
    </row>
    <row r="19" spans="1:6" x14ac:dyDescent="0.25">
      <c r="A19" s="30" t="s">
        <v>127</v>
      </c>
      <c r="B19" s="19" t="s">
        <v>133</v>
      </c>
      <c r="C19" s="39">
        <f>C21+C22</f>
        <v>1428</v>
      </c>
      <c r="D19" s="39">
        <f>D21+D22</f>
        <v>378.41899999999998</v>
      </c>
      <c r="E19" s="39">
        <f t="shared" ref="E19" si="4">E21+E22</f>
        <v>1049.5809999999999</v>
      </c>
      <c r="F19" s="14">
        <f>D19*100/C19</f>
        <v>26.499929971988795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136</v>
      </c>
      <c r="B21" s="37" t="s">
        <v>134</v>
      </c>
      <c r="C21" s="36">
        <v>1300</v>
      </c>
      <c r="D21" s="35">
        <v>327.21899999999999</v>
      </c>
      <c r="E21" s="34">
        <f t="shared" ref="E21:E22" si="5">C21-D21</f>
        <v>972.78099999999995</v>
      </c>
      <c r="F21" s="34">
        <f t="shared" ref="F21:F22" si="6">D21*100/C21</f>
        <v>25.170692307692306</v>
      </c>
    </row>
    <row r="22" spans="1:6" ht="96" x14ac:dyDescent="0.25">
      <c r="A22" s="32" t="s">
        <v>137</v>
      </c>
      <c r="B22" s="37" t="s">
        <v>135</v>
      </c>
      <c r="C22" s="36">
        <v>128</v>
      </c>
      <c r="D22" s="35">
        <v>51.2</v>
      </c>
      <c r="E22" s="34">
        <f t="shared" si="5"/>
        <v>76.8</v>
      </c>
      <c r="F22" s="34">
        <f t="shared" si="6"/>
        <v>40</v>
      </c>
    </row>
    <row r="23" spans="1:6" x14ac:dyDescent="0.25">
      <c r="A23" s="29"/>
      <c r="B23" s="19" t="s">
        <v>24</v>
      </c>
      <c r="C23" s="14">
        <f>C24+C30+C31+C35+C40+C41+C42</f>
        <v>113357.24099999999</v>
      </c>
      <c r="D23" s="14">
        <f>D30+D31+D35+D40+D41+D42+D24</f>
        <v>28872.167999999998</v>
      </c>
      <c r="E23" s="14">
        <f>E24+E30+E31+E35+E40+E41+E42</f>
        <v>84485.072999999989</v>
      </c>
      <c r="F23" s="14">
        <f t="shared" si="2"/>
        <v>25.470069441792429</v>
      </c>
    </row>
    <row r="24" spans="1:6" ht="38.25" x14ac:dyDescent="0.25">
      <c r="A24" s="30" t="s">
        <v>117</v>
      </c>
      <c r="B24" s="19" t="s">
        <v>23</v>
      </c>
      <c r="C24" s="39">
        <f>C26+C27+C28+C29</f>
        <v>70741.763000000006</v>
      </c>
      <c r="D24" s="39">
        <f>D26+D27+D28+D29</f>
        <v>14846.703</v>
      </c>
      <c r="E24" s="14">
        <f t="shared" si="0"/>
        <v>55895.060000000005</v>
      </c>
      <c r="F24" s="14">
        <f>D24*100/C24</f>
        <v>20.987182634959211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112</v>
      </c>
      <c r="B26" s="37" t="s">
        <v>118</v>
      </c>
      <c r="C26" s="36">
        <v>33000</v>
      </c>
      <c r="D26" s="35">
        <v>10332.883</v>
      </c>
      <c r="E26" s="34">
        <f t="shared" ref="E26:E31" si="7">C26-D26</f>
        <v>22667.116999999998</v>
      </c>
      <c r="F26" s="34">
        <f>D26*100/C26</f>
        <v>31.311766666666664</v>
      </c>
    </row>
    <row r="27" spans="1:6" ht="75" customHeight="1" x14ac:dyDescent="0.25">
      <c r="A27" s="32" t="s">
        <v>113</v>
      </c>
      <c r="B27" s="37" t="s">
        <v>119</v>
      </c>
      <c r="C27" s="36">
        <v>8300</v>
      </c>
      <c r="D27" s="35">
        <v>615.14</v>
      </c>
      <c r="E27" s="34">
        <f t="shared" si="7"/>
        <v>7684.86</v>
      </c>
      <c r="F27" s="34">
        <f t="shared" ref="F27:F28" si="8">D27*100/C27</f>
        <v>7.411325301204819</v>
      </c>
    </row>
    <row r="28" spans="1:6" ht="77.25" customHeight="1" x14ac:dyDescent="0.25">
      <c r="A28" s="32" t="s">
        <v>114</v>
      </c>
      <c r="B28" s="38" t="s">
        <v>138</v>
      </c>
      <c r="C28" s="36">
        <v>29440.762999999999</v>
      </c>
      <c r="D28" s="35">
        <v>3898.27</v>
      </c>
      <c r="E28" s="34">
        <f t="shared" si="7"/>
        <v>25542.492999999999</v>
      </c>
      <c r="F28" s="34">
        <f t="shared" si="8"/>
        <v>13.241063079784992</v>
      </c>
    </row>
    <row r="29" spans="1:6" ht="53.25" customHeight="1" x14ac:dyDescent="0.25">
      <c r="A29" s="32" t="s">
        <v>115</v>
      </c>
      <c r="B29" s="33" t="s">
        <v>139</v>
      </c>
      <c r="C29" s="36">
        <v>1</v>
      </c>
      <c r="D29" s="35">
        <v>0.41</v>
      </c>
      <c r="E29" s="34">
        <f>C29-D29</f>
        <v>0.59000000000000008</v>
      </c>
      <c r="F29" s="34">
        <f>D29*100/C29</f>
        <v>41</v>
      </c>
    </row>
    <row r="30" spans="1:6" ht="25.5" x14ac:dyDescent="0.25">
      <c r="A30" s="30" t="s">
        <v>140</v>
      </c>
      <c r="B30" s="19" t="s">
        <v>22</v>
      </c>
      <c r="C30" s="39">
        <v>27400</v>
      </c>
      <c r="D30" s="25">
        <v>8284.8829999999998</v>
      </c>
      <c r="E30" s="14">
        <f t="shared" si="7"/>
        <v>19115.116999999998</v>
      </c>
      <c r="F30" s="14">
        <f>D30*100/C30</f>
        <v>30.236799270072989</v>
      </c>
    </row>
    <row r="31" spans="1:6" ht="25.5" x14ac:dyDescent="0.25">
      <c r="A31" s="30" t="s">
        <v>141</v>
      </c>
      <c r="B31" s="19" t="s">
        <v>38</v>
      </c>
      <c r="C31" s="39">
        <f>C33+C34</f>
        <v>5953.4</v>
      </c>
      <c r="D31" s="39">
        <f>D33+D34</f>
        <v>1567.6469999999999</v>
      </c>
      <c r="E31" s="14">
        <f t="shared" si="7"/>
        <v>4385.7529999999997</v>
      </c>
      <c r="F31" s="14">
        <f>D31*100/C31</f>
        <v>26.331961568179526</v>
      </c>
    </row>
    <row r="32" spans="1:6" x14ac:dyDescent="0.25">
      <c r="A32" s="29"/>
      <c r="B32" s="15" t="s">
        <v>6</v>
      </c>
      <c r="C32" s="16"/>
      <c r="D32" s="16"/>
      <c r="E32" s="18"/>
      <c r="F32" s="18"/>
    </row>
    <row r="33" spans="1:9" ht="36" x14ac:dyDescent="0.25">
      <c r="A33" s="32" t="s">
        <v>142</v>
      </c>
      <c r="B33" s="38" t="s">
        <v>143</v>
      </c>
      <c r="C33" s="36">
        <v>5938.4</v>
      </c>
      <c r="D33" s="35">
        <v>1567.6469999999999</v>
      </c>
      <c r="E33" s="34">
        <f>C33-D33</f>
        <v>4370.7529999999997</v>
      </c>
      <c r="F33" s="34">
        <f>D33*100/C33</f>
        <v>26.39847433652162</v>
      </c>
    </row>
    <row r="34" spans="1:9" ht="24" x14ac:dyDescent="0.25">
      <c r="A34" s="32" t="s">
        <v>144</v>
      </c>
      <c r="B34" s="38" t="s">
        <v>145</v>
      </c>
      <c r="C34" s="36">
        <v>15</v>
      </c>
      <c r="D34" s="35">
        <v>0</v>
      </c>
      <c r="E34" s="34">
        <f>C34-D34</f>
        <v>15</v>
      </c>
      <c r="F34" s="34">
        <f>D34*100/C34</f>
        <v>0</v>
      </c>
    </row>
    <row r="35" spans="1:9" ht="25.5" x14ac:dyDescent="0.25">
      <c r="A35" s="30" t="s">
        <v>146</v>
      </c>
      <c r="B35" s="19" t="s">
        <v>21</v>
      </c>
      <c r="C35" s="14">
        <f>C39+C38+C37</f>
        <v>7380</v>
      </c>
      <c r="D35" s="14">
        <f>D39+D38+D37</f>
        <v>2607.5749999999998</v>
      </c>
      <c r="E35" s="14">
        <f>E39+E38+E37</f>
        <v>4772.4250000000002</v>
      </c>
      <c r="F35" s="14">
        <f>D35*100/C35</f>
        <v>35.332994579945797</v>
      </c>
    </row>
    <row r="36" spans="1:9" x14ac:dyDescent="0.25">
      <c r="A36" s="29"/>
      <c r="B36" s="15" t="s">
        <v>6</v>
      </c>
      <c r="C36" s="18"/>
      <c r="D36" s="18"/>
      <c r="E36" s="18"/>
      <c r="F36" s="18"/>
    </row>
    <row r="37" spans="1:9" ht="25.5" x14ac:dyDescent="0.25">
      <c r="A37" s="29" t="s">
        <v>147</v>
      </c>
      <c r="B37" s="20" t="s">
        <v>148</v>
      </c>
      <c r="C37" s="18">
        <v>6000</v>
      </c>
      <c r="D37" s="17">
        <v>2082.962</v>
      </c>
      <c r="E37" s="18">
        <f>C37-D37</f>
        <v>3917.038</v>
      </c>
      <c r="F37" s="18">
        <f>D37/C37*100</f>
        <v>34.716033333333336</v>
      </c>
    </row>
    <row r="38" spans="1:9" ht="89.25" x14ac:dyDescent="0.25">
      <c r="A38" s="29" t="s">
        <v>161</v>
      </c>
      <c r="B38" s="20" t="s">
        <v>162</v>
      </c>
      <c r="C38" s="18">
        <v>500</v>
      </c>
      <c r="D38" s="17">
        <v>0</v>
      </c>
      <c r="E38" s="18">
        <f>C38-D38</f>
        <v>500</v>
      </c>
      <c r="F38" s="18">
        <f>D38/C38*100</f>
        <v>0</v>
      </c>
    </row>
    <row r="39" spans="1:9" ht="45" customHeight="1" x14ac:dyDescent="0.25">
      <c r="A39" s="29" t="s">
        <v>116</v>
      </c>
      <c r="B39" s="21" t="s">
        <v>149</v>
      </c>
      <c r="C39" s="18">
        <v>880</v>
      </c>
      <c r="D39" s="17">
        <v>524.61300000000006</v>
      </c>
      <c r="E39" s="18">
        <f t="shared" ref="E39:E43" si="9">C39-D39</f>
        <v>355.38699999999994</v>
      </c>
      <c r="F39" s="18">
        <f>D39*100/C39</f>
        <v>59.615113636363638</v>
      </c>
    </row>
    <row r="40" spans="1:9" x14ac:dyDescent="0.25">
      <c r="A40" s="30" t="s">
        <v>150</v>
      </c>
      <c r="B40" s="40" t="s">
        <v>20</v>
      </c>
      <c r="C40" s="25">
        <v>35</v>
      </c>
      <c r="D40" s="25">
        <v>15.005000000000001</v>
      </c>
      <c r="E40" s="14">
        <f t="shared" si="9"/>
        <v>19.994999999999997</v>
      </c>
      <c r="F40" s="14">
        <f>D40*100/C40</f>
        <v>42.871428571428574</v>
      </c>
    </row>
    <row r="41" spans="1:9" x14ac:dyDescent="0.25">
      <c r="A41" s="30" t="s">
        <v>151</v>
      </c>
      <c r="B41" s="19" t="s">
        <v>19</v>
      </c>
      <c r="C41" s="14">
        <v>1727.078</v>
      </c>
      <c r="D41" s="25">
        <v>1430.355</v>
      </c>
      <c r="E41" s="14">
        <f t="shared" si="9"/>
        <v>296.72299999999996</v>
      </c>
      <c r="F41" s="14">
        <f>D41*100/C41</f>
        <v>82.819363109251583</v>
      </c>
    </row>
    <row r="42" spans="1:9" x14ac:dyDescent="0.25">
      <c r="A42" s="30" t="s">
        <v>152</v>
      </c>
      <c r="B42" s="19" t="s">
        <v>18</v>
      </c>
      <c r="C42" s="39">
        <v>120</v>
      </c>
      <c r="D42" s="14">
        <v>120</v>
      </c>
      <c r="E42" s="14">
        <f t="shared" si="9"/>
        <v>0</v>
      </c>
      <c r="F42" s="14">
        <v>0</v>
      </c>
    </row>
    <row r="43" spans="1:9" x14ac:dyDescent="0.25">
      <c r="A43" s="30" t="s">
        <v>159</v>
      </c>
      <c r="B43" s="22" t="s">
        <v>17</v>
      </c>
      <c r="C43" s="14">
        <f>C45+C46+C47</f>
        <v>586737.44700000004</v>
      </c>
      <c r="D43" s="14">
        <f>D45+D46+D47</f>
        <v>169121.61099999998</v>
      </c>
      <c r="E43" s="14">
        <f t="shared" si="9"/>
        <v>417615.83600000007</v>
      </c>
      <c r="F43" s="14">
        <f>D43*100/C43</f>
        <v>28.824069754661487</v>
      </c>
    </row>
    <row r="44" spans="1:9" x14ac:dyDescent="0.25">
      <c r="A44" s="29"/>
      <c r="B44" s="15" t="s">
        <v>6</v>
      </c>
      <c r="C44" s="14"/>
      <c r="D44" s="14"/>
      <c r="E44" s="18"/>
      <c r="F44" s="18"/>
    </row>
    <row r="45" spans="1:9" ht="38.25" x14ac:dyDescent="0.25">
      <c r="A45" s="29" t="s">
        <v>153</v>
      </c>
      <c r="B45" s="20" t="s">
        <v>154</v>
      </c>
      <c r="C45" s="18">
        <v>243383.56200000001</v>
      </c>
      <c r="D45" s="17">
        <v>10681.9</v>
      </c>
      <c r="E45" s="18">
        <f t="shared" ref="E45:E75" si="10">C45-D45</f>
        <v>232701.66200000001</v>
      </c>
      <c r="F45" s="18">
        <f>D45*100/C45</f>
        <v>4.388915961382799</v>
      </c>
    </row>
    <row r="46" spans="1:9" ht="25.5" x14ac:dyDescent="0.25">
      <c r="A46" s="29" t="s">
        <v>157</v>
      </c>
      <c r="B46" s="20" t="s">
        <v>155</v>
      </c>
      <c r="C46" s="18">
        <v>347221.4</v>
      </c>
      <c r="D46" s="17">
        <v>162307.226</v>
      </c>
      <c r="E46" s="18">
        <f t="shared" si="10"/>
        <v>184914.17400000003</v>
      </c>
      <c r="F46" s="18">
        <f t="shared" ref="F46" si="11">D46*100/C46</f>
        <v>46.744591779193328</v>
      </c>
    </row>
    <row r="47" spans="1:9" ht="51" x14ac:dyDescent="0.25">
      <c r="A47" s="42" t="s">
        <v>160</v>
      </c>
      <c r="B47" s="20" t="s">
        <v>156</v>
      </c>
      <c r="C47" s="18">
        <v>-3867.5149999999999</v>
      </c>
      <c r="D47" s="17">
        <v>-3867.5149999999999</v>
      </c>
      <c r="E47" s="18">
        <f t="shared" si="10"/>
        <v>0</v>
      </c>
      <c r="F47" s="18">
        <v>0</v>
      </c>
    </row>
    <row r="48" spans="1:9" x14ac:dyDescent="0.25">
      <c r="A48" s="29"/>
      <c r="B48" s="24" t="s">
        <v>16</v>
      </c>
      <c r="C48" s="14">
        <f>C49+C57+C60+C64+C70+C76+C83+C87+C94+C98</f>
        <v>1873337.8909999998</v>
      </c>
      <c r="D48" s="14">
        <f>D49+D57+D60+D64+D70+D76+D83+D87+D94+D98</f>
        <v>496653.99900000001</v>
      </c>
      <c r="E48" s="14">
        <f t="shared" si="10"/>
        <v>1376683.8919999998</v>
      </c>
      <c r="F48" s="14">
        <f t="shared" ref="F48:F80" si="12">D48*100/C48</f>
        <v>26.5117148052177</v>
      </c>
      <c r="H48" s="5"/>
      <c r="I48" s="5"/>
    </row>
    <row r="49" spans="1:6" x14ac:dyDescent="0.25">
      <c r="A49" s="30" t="s">
        <v>41</v>
      </c>
      <c r="B49" s="22" t="s">
        <v>15</v>
      </c>
      <c r="C49" s="25">
        <f>C51+C52+C53+C54+C55+C56</f>
        <v>205047.55699999997</v>
      </c>
      <c r="D49" s="14">
        <f>SUM(D51:D56)</f>
        <v>47080.553</v>
      </c>
      <c r="E49" s="14">
        <f t="shared" si="10"/>
        <v>157967.00399999996</v>
      </c>
      <c r="F49" s="14">
        <f t="shared" si="12"/>
        <v>22.96079684577759</v>
      </c>
    </row>
    <row r="50" spans="1:6" x14ac:dyDescent="0.25">
      <c r="A50" s="29"/>
      <c r="B50" s="23" t="s">
        <v>6</v>
      </c>
      <c r="C50" s="25"/>
      <c r="D50" s="25"/>
      <c r="E50" s="18"/>
      <c r="F50" s="18"/>
    </row>
    <row r="51" spans="1:6" ht="38.25" x14ac:dyDescent="0.25">
      <c r="A51" s="29" t="s">
        <v>42</v>
      </c>
      <c r="B51" s="15" t="s">
        <v>50</v>
      </c>
      <c r="C51" s="26">
        <v>7232.14</v>
      </c>
      <c r="D51" s="17">
        <v>1611.3409999999999</v>
      </c>
      <c r="E51" s="18">
        <f t="shared" si="10"/>
        <v>5620.7990000000009</v>
      </c>
      <c r="F51" s="18">
        <f t="shared" si="12"/>
        <v>22.280279419369641</v>
      </c>
    </row>
    <row r="52" spans="1:6" ht="51" x14ac:dyDescent="0.25">
      <c r="A52" s="29" t="s">
        <v>43</v>
      </c>
      <c r="B52" s="15" t="s">
        <v>51</v>
      </c>
      <c r="C52" s="26">
        <v>4663.5429999999997</v>
      </c>
      <c r="D52" s="17">
        <v>974.53599999999994</v>
      </c>
      <c r="E52" s="18">
        <f t="shared" si="10"/>
        <v>3689.0069999999996</v>
      </c>
      <c r="F52" s="18">
        <f t="shared" si="12"/>
        <v>20.896901776181757</v>
      </c>
    </row>
    <row r="53" spans="1:6" ht="51" customHeight="1" x14ac:dyDescent="0.25">
      <c r="A53" s="29" t="s">
        <v>44</v>
      </c>
      <c r="B53" s="15" t="s">
        <v>52</v>
      </c>
      <c r="C53" s="26">
        <v>156367.94099999999</v>
      </c>
      <c r="D53" s="17">
        <v>37883.620000000003</v>
      </c>
      <c r="E53" s="18">
        <f t="shared" si="10"/>
        <v>118484.321</v>
      </c>
      <c r="F53" s="18">
        <f t="shared" si="12"/>
        <v>24.227229544449912</v>
      </c>
    </row>
    <row r="54" spans="1:6" ht="25.5" x14ac:dyDescent="0.25">
      <c r="A54" s="29" t="s">
        <v>45</v>
      </c>
      <c r="B54" s="15" t="s">
        <v>53</v>
      </c>
      <c r="C54" s="26">
        <v>27187.095000000001</v>
      </c>
      <c r="D54" s="17">
        <v>6123.0640000000003</v>
      </c>
      <c r="E54" s="18">
        <f t="shared" si="10"/>
        <v>21064.031000000003</v>
      </c>
      <c r="F54" s="18">
        <f t="shared" si="12"/>
        <v>22.52195021203994</v>
      </c>
    </row>
    <row r="55" spans="1:6" x14ac:dyDescent="0.25">
      <c r="A55" s="29" t="s">
        <v>46</v>
      </c>
      <c r="B55" s="15" t="s">
        <v>54</v>
      </c>
      <c r="C55" s="26">
        <v>5000</v>
      </c>
      <c r="D55" s="17">
        <v>0</v>
      </c>
      <c r="E55" s="18">
        <f t="shared" si="10"/>
        <v>5000</v>
      </c>
      <c r="F55" s="18">
        <f t="shared" si="12"/>
        <v>0</v>
      </c>
    </row>
    <row r="56" spans="1:6" x14ac:dyDescent="0.25">
      <c r="A56" s="29" t="s">
        <v>47</v>
      </c>
      <c r="B56" s="15" t="s">
        <v>55</v>
      </c>
      <c r="C56" s="26">
        <v>4596.8379999999997</v>
      </c>
      <c r="D56" s="17">
        <v>487.99200000000002</v>
      </c>
      <c r="E56" s="18">
        <f t="shared" si="10"/>
        <v>4108.8459999999995</v>
      </c>
      <c r="F56" s="18">
        <f t="shared" si="12"/>
        <v>10.615818960772602</v>
      </c>
    </row>
    <row r="57" spans="1:6" x14ac:dyDescent="0.25">
      <c r="A57" s="30" t="s">
        <v>48</v>
      </c>
      <c r="B57" s="19" t="s">
        <v>14</v>
      </c>
      <c r="C57" s="27">
        <f>C59</f>
        <v>412.9</v>
      </c>
      <c r="D57" s="25">
        <f>D59</f>
        <v>103.03400000000001</v>
      </c>
      <c r="E57" s="14">
        <f t="shared" si="10"/>
        <v>309.86599999999999</v>
      </c>
      <c r="F57" s="14">
        <f t="shared" si="12"/>
        <v>24.953741826108022</v>
      </c>
    </row>
    <row r="58" spans="1:6" x14ac:dyDescent="0.25">
      <c r="A58" s="29"/>
      <c r="B58" s="15" t="s">
        <v>6</v>
      </c>
      <c r="C58" s="27"/>
      <c r="D58" s="25"/>
      <c r="E58" s="18"/>
      <c r="F58" s="18"/>
    </row>
    <row r="59" spans="1:6" x14ac:dyDescent="0.25">
      <c r="A59" s="29" t="s">
        <v>49</v>
      </c>
      <c r="B59" s="15" t="s">
        <v>56</v>
      </c>
      <c r="C59" s="26">
        <v>412.9</v>
      </c>
      <c r="D59" s="18">
        <v>103.03400000000001</v>
      </c>
      <c r="E59" s="18">
        <f t="shared" si="10"/>
        <v>309.86599999999999</v>
      </c>
      <c r="F59" s="18">
        <f t="shared" si="12"/>
        <v>24.953741826108022</v>
      </c>
    </row>
    <row r="60" spans="1:6" ht="25.5" x14ac:dyDescent="0.25">
      <c r="A60" s="30" t="s">
        <v>57</v>
      </c>
      <c r="B60" s="19" t="s">
        <v>13</v>
      </c>
      <c r="C60" s="27">
        <f>C62+C63</f>
        <v>35709.981</v>
      </c>
      <c r="D60" s="25">
        <f>D62+D63</f>
        <v>7291.2520000000004</v>
      </c>
      <c r="E60" s="14">
        <f t="shared" si="10"/>
        <v>28418.728999999999</v>
      </c>
      <c r="F60" s="14">
        <f t="shared" si="12"/>
        <v>20.417966618352445</v>
      </c>
    </row>
    <row r="61" spans="1:6" x14ac:dyDescent="0.25">
      <c r="A61" s="29"/>
      <c r="B61" s="23" t="s">
        <v>6</v>
      </c>
      <c r="C61" s="17"/>
      <c r="D61" s="17"/>
      <c r="E61" s="18"/>
      <c r="F61" s="18"/>
    </row>
    <row r="62" spans="1:6" ht="51" x14ac:dyDescent="0.25">
      <c r="A62" s="29" t="s">
        <v>58</v>
      </c>
      <c r="B62" s="15" t="s">
        <v>60</v>
      </c>
      <c r="C62" s="16">
        <v>31915.69</v>
      </c>
      <c r="D62" s="17">
        <v>7291.2520000000004</v>
      </c>
      <c r="E62" s="18">
        <f t="shared" si="10"/>
        <v>24624.437999999998</v>
      </c>
      <c r="F62" s="18">
        <f t="shared" si="12"/>
        <v>22.845352865628161</v>
      </c>
    </row>
    <row r="63" spans="1:6" x14ac:dyDescent="0.25">
      <c r="A63" s="29" t="s">
        <v>59</v>
      </c>
      <c r="B63" s="15" t="s">
        <v>61</v>
      </c>
      <c r="C63" s="17">
        <v>3794.2910000000002</v>
      </c>
      <c r="D63" s="17">
        <v>0</v>
      </c>
      <c r="E63" s="18">
        <f t="shared" si="10"/>
        <v>3794.2910000000002</v>
      </c>
      <c r="F63" s="18">
        <f t="shared" si="12"/>
        <v>0</v>
      </c>
    </row>
    <row r="64" spans="1:6" x14ac:dyDescent="0.25">
      <c r="A64" s="30" t="s">
        <v>62</v>
      </c>
      <c r="B64" s="19" t="s">
        <v>12</v>
      </c>
      <c r="C64" s="25">
        <f>+C67+C68+C69+C66</f>
        <v>151889.04199999999</v>
      </c>
      <c r="D64" s="25">
        <f>+D67+D68+D69+D66</f>
        <v>15176.923999999999</v>
      </c>
      <c r="E64" s="14">
        <f t="shared" si="10"/>
        <v>136712.11799999999</v>
      </c>
      <c r="F64" s="14">
        <f t="shared" si="12"/>
        <v>9.9921125317256259</v>
      </c>
    </row>
    <row r="65" spans="1:6" x14ac:dyDescent="0.25">
      <c r="A65" s="29"/>
      <c r="B65" s="23" t="s">
        <v>6</v>
      </c>
      <c r="C65" s="17"/>
      <c r="D65" s="25"/>
      <c r="E65" s="18"/>
      <c r="F65" s="18"/>
    </row>
    <row r="66" spans="1:6" x14ac:dyDescent="0.25">
      <c r="A66" s="29" t="s">
        <v>63</v>
      </c>
      <c r="B66" s="23" t="s">
        <v>73</v>
      </c>
      <c r="C66" s="17">
        <v>2200</v>
      </c>
      <c r="D66" s="17">
        <v>0</v>
      </c>
      <c r="E66" s="18">
        <f t="shared" si="10"/>
        <v>2200</v>
      </c>
      <c r="F66" s="18">
        <f t="shared" si="12"/>
        <v>0</v>
      </c>
    </row>
    <row r="67" spans="1:6" x14ac:dyDescent="0.25">
      <c r="A67" s="29" t="s">
        <v>64</v>
      </c>
      <c r="B67" s="15" t="s">
        <v>74</v>
      </c>
      <c r="C67" s="26">
        <v>23311.7</v>
      </c>
      <c r="D67" s="17">
        <v>5421.9650000000001</v>
      </c>
      <c r="E67" s="18">
        <f t="shared" si="10"/>
        <v>17889.735000000001</v>
      </c>
      <c r="F67" s="18">
        <f t="shared" si="12"/>
        <v>23.258556862004916</v>
      </c>
    </row>
    <row r="68" spans="1:6" x14ac:dyDescent="0.25">
      <c r="A68" s="29" t="s">
        <v>65</v>
      </c>
      <c r="B68" s="15" t="s">
        <v>75</v>
      </c>
      <c r="C68" s="26">
        <v>83789.520999999993</v>
      </c>
      <c r="D68" s="17">
        <v>5026.28</v>
      </c>
      <c r="E68" s="18">
        <f t="shared" si="10"/>
        <v>78763.240999999995</v>
      </c>
      <c r="F68" s="18">
        <f t="shared" si="12"/>
        <v>5.9986976175696247</v>
      </c>
    </row>
    <row r="69" spans="1:6" ht="25.5" x14ac:dyDescent="0.25">
      <c r="A69" s="29" t="s">
        <v>66</v>
      </c>
      <c r="B69" s="15" t="s">
        <v>76</v>
      </c>
      <c r="C69" s="17">
        <v>42587.821000000004</v>
      </c>
      <c r="D69" s="17">
        <v>4728.6790000000001</v>
      </c>
      <c r="E69" s="18">
        <f t="shared" si="10"/>
        <v>37859.142000000007</v>
      </c>
      <c r="F69" s="18">
        <f t="shared" si="12"/>
        <v>11.103359807960121</v>
      </c>
    </row>
    <row r="70" spans="1:6" x14ac:dyDescent="0.25">
      <c r="A70" s="30" t="s">
        <v>67</v>
      </c>
      <c r="B70" s="19" t="s">
        <v>11</v>
      </c>
      <c r="C70" s="14">
        <f>C73+C74+C72+C75</f>
        <v>664415.94799999997</v>
      </c>
      <c r="D70" s="14">
        <f>D73+D75+D74+D72</f>
        <v>234805.421</v>
      </c>
      <c r="E70" s="14">
        <f t="shared" si="10"/>
        <v>429610.527</v>
      </c>
      <c r="F70" s="14">
        <f t="shared" si="12"/>
        <v>35.340124165713135</v>
      </c>
    </row>
    <row r="71" spans="1:6" x14ac:dyDescent="0.25">
      <c r="A71" s="29"/>
      <c r="B71" s="23" t="s">
        <v>6</v>
      </c>
      <c r="C71" s="17"/>
      <c r="D71" s="17"/>
      <c r="E71" s="18"/>
      <c r="F71" s="18"/>
    </row>
    <row r="72" spans="1:6" x14ac:dyDescent="0.25">
      <c r="A72" s="29" t="s">
        <v>68</v>
      </c>
      <c r="B72" s="15" t="s">
        <v>77</v>
      </c>
      <c r="C72" s="17">
        <v>168958.022</v>
      </c>
      <c r="D72" s="17">
        <v>21623.432000000001</v>
      </c>
      <c r="E72" s="18">
        <f t="shared" si="10"/>
        <v>147334.59</v>
      </c>
      <c r="F72" s="18">
        <f t="shared" si="12"/>
        <v>12.798109106651356</v>
      </c>
    </row>
    <row r="73" spans="1:6" x14ac:dyDescent="0.25">
      <c r="A73" s="29" t="s">
        <v>69</v>
      </c>
      <c r="B73" s="15" t="s">
        <v>78</v>
      </c>
      <c r="C73" s="17">
        <v>427151.06099999999</v>
      </c>
      <c r="D73" s="17">
        <v>202908.87400000001</v>
      </c>
      <c r="E73" s="18">
        <f t="shared" si="10"/>
        <v>224242.18699999998</v>
      </c>
      <c r="F73" s="18">
        <f t="shared" si="12"/>
        <v>47.502837409550537</v>
      </c>
    </row>
    <row r="74" spans="1:6" x14ac:dyDescent="0.25">
      <c r="A74" s="29" t="s">
        <v>70</v>
      </c>
      <c r="B74" s="15" t="s">
        <v>79</v>
      </c>
      <c r="C74" s="17">
        <v>47369.72</v>
      </c>
      <c r="D74" s="17">
        <v>4872.6639999999998</v>
      </c>
      <c r="E74" s="18">
        <f t="shared" si="10"/>
        <v>42497.056000000004</v>
      </c>
      <c r="F74" s="18">
        <f t="shared" si="12"/>
        <v>10.286453033710142</v>
      </c>
    </row>
    <row r="75" spans="1:6" ht="25.5" x14ac:dyDescent="0.25">
      <c r="A75" s="29" t="s">
        <v>71</v>
      </c>
      <c r="B75" s="15" t="s">
        <v>80</v>
      </c>
      <c r="C75" s="17">
        <v>20937.145</v>
      </c>
      <c r="D75" s="17">
        <v>5400.451</v>
      </c>
      <c r="E75" s="18">
        <f t="shared" si="10"/>
        <v>15536.694</v>
      </c>
      <c r="F75" s="18">
        <f t="shared" si="12"/>
        <v>25.793636142845646</v>
      </c>
    </row>
    <row r="76" spans="1:6" x14ac:dyDescent="0.25">
      <c r="A76" s="30" t="s">
        <v>72</v>
      </c>
      <c r="B76" s="22" t="s">
        <v>10</v>
      </c>
      <c r="C76" s="14">
        <f>C78+C79+C81+C82+C80</f>
        <v>523897.56900000002</v>
      </c>
      <c r="D76" s="25">
        <f>D78+D79+D81+D82+D80</f>
        <v>128466.73900000002</v>
      </c>
      <c r="E76" s="14">
        <f>C76-D76</f>
        <v>395430.83</v>
      </c>
      <c r="F76" s="14">
        <f t="shared" si="12"/>
        <v>24.521346652784338</v>
      </c>
    </row>
    <row r="77" spans="1:6" x14ac:dyDescent="0.25">
      <c r="A77" s="29"/>
      <c r="B77" s="15" t="s">
        <v>6</v>
      </c>
      <c r="C77" s="17"/>
      <c r="D77" s="25"/>
      <c r="E77" s="18"/>
      <c r="F77" s="18"/>
    </row>
    <row r="78" spans="1:6" x14ac:dyDescent="0.25">
      <c r="A78" s="29" t="s">
        <v>81</v>
      </c>
      <c r="B78" s="15" t="s">
        <v>85</v>
      </c>
      <c r="C78" s="17">
        <v>124053.11500000001</v>
      </c>
      <c r="D78" s="17">
        <v>27472.328000000001</v>
      </c>
      <c r="E78" s="18">
        <f t="shared" ref="E78:E100" si="13">C78-D78</f>
        <v>96580.787000000011</v>
      </c>
      <c r="F78" s="18">
        <f t="shared" si="12"/>
        <v>22.145617222106839</v>
      </c>
    </row>
    <row r="79" spans="1:6" x14ac:dyDescent="0.25">
      <c r="A79" s="29" t="s">
        <v>158</v>
      </c>
      <c r="B79" s="15" t="s">
        <v>86</v>
      </c>
      <c r="C79" s="26">
        <v>246631</v>
      </c>
      <c r="D79" s="17">
        <v>64323.016000000003</v>
      </c>
      <c r="E79" s="18">
        <f t="shared" si="13"/>
        <v>182307.984</v>
      </c>
      <c r="F79" s="18">
        <f t="shared" si="12"/>
        <v>26.080669502211808</v>
      </c>
    </row>
    <row r="80" spans="1:6" x14ac:dyDescent="0.25">
      <c r="A80" s="29" t="s">
        <v>164</v>
      </c>
      <c r="B80" s="15" t="s">
        <v>165</v>
      </c>
      <c r="C80" s="26">
        <v>78148.013000000006</v>
      </c>
      <c r="D80" s="17">
        <v>20262.356</v>
      </c>
      <c r="E80" s="18">
        <f t="shared" si="13"/>
        <v>57885.657000000007</v>
      </c>
      <c r="F80" s="18">
        <f t="shared" si="12"/>
        <v>25.928178109915603</v>
      </c>
    </row>
    <row r="81" spans="1:6" x14ac:dyDescent="0.25">
      <c r="A81" s="29" t="s">
        <v>82</v>
      </c>
      <c r="B81" s="15" t="s">
        <v>91</v>
      </c>
      <c r="C81" s="17">
        <v>17727.218000000001</v>
      </c>
      <c r="D81" s="17">
        <v>2719.607</v>
      </c>
      <c r="E81" s="18">
        <f t="shared" si="13"/>
        <v>15007.611000000001</v>
      </c>
      <c r="F81" s="18">
        <f t="shared" ref="F81:F100" si="14">D81*100/C81</f>
        <v>15.341420182230511</v>
      </c>
    </row>
    <row r="82" spans="1:6" x14ac:dyDescent="0.25">
      <c r="A82" s="29" t="s">
        <v>83</v>
      </c>
      <c r="B82" s="15" t="s">
        <v>92</v>
      </c>
      <c r="C82" s="17">
        <v>57338.222999999998</v>
      </c>
      <c r="D82" s="17">
        <v>13689.432000000001</v>
      </c>
      <c r="E82" s="18">
        <f t="shared" si="13"/>
        <v>43648.790999999997</v>
      </c>
      <c r="F82" s="18">
        <f t="shared" si="14"/>
        <v>23.874880112695511</v>
      </c>
    </row>
    <row r="83" spans="1:6" x14ac:dyDescent="0.25">
      <c r="A83" s="30" t="s">
        <v>84</v>
      </c>
      <c r="B83" s="19" t="s">
        <v>9</v>
      </c>
      <c r="C83" s="14">
        <f>SUM(C85:C86)</f>
        <v>116124.35100000001</v>
      </c>
      <c r="D83" s="25">
        <f>SUM(D85:D86)</f>
        <v>30415.811999999998</v>
      </c>
      <c r="E83" s="14">
        <f t="shared" si="13"/>
        <v>85708.539000000019</v>
      </c>
      <c r="F83" s="14">
        <f t="shared" si="14"/>
        <v>26.192449506133297</v>
      </c>
    </row>
    <row r="84" spans="1:6" x14ac:dyDescent="0.25">
      <c r="A84" s="29"/>
      <c r="B84" s="15" t="s">
        <v>6</v>
      </c>
      <c r="C84" s="17"/>
      <c r="D84" s="17"/>
      <c r="E84" s="18"/>
      <c r="F84" s="18"/>
    </row>
    <row r="85" spans="1:6" x14ac:dyDescent="0.25">
      <c r="A85" s="29" t="s">
        <v>87</v>
      </c>
      <c r="B85" s="15" t="s">
        <v>88</v>
      </c>
      <c r="C85" s="17">
        <v>92080.081000000006</v>
      </c>
      <c r="D85" s="17">
        <v>24453.678</v>
      </c>
      <c r="E85" s="18">
        <f t="shared" si="13"/>
        <v>67626.403000000006</v>
      </c>
      <c r="F85" s="18">
        <f t="shared" si="14"/>
        <v>26.556968384943097</v>
      </c>
    </row>
    <row r="86" spans="1:6" ht="38.25" x14ac:dyDescent="0.25">
      <c r="A86" s="29" t="s">
        <v>89</v>
      </c>
      <c r="B86" s="15" t="s">
        <v>90</v>
      </c>
      <c r="C86" s="17">
        <v>24044.27</v>
      </c>
      <c r="D86" s="17">
        <v>5962.134</v>
      </c>
      <c r="E86" s="18">
        <f t="shared" si="13"/>
        <v>18082.135999999999</v>
      </c>
      <c r="F86" s="18">
        <f t="shared" si="14"/>
        <v>24.79648581553942</v>
      </c>
    </row>
    <row r="87" spans="1:6" x14ac:dyDescent="0.25">
      <c r="A87" s="30" t="s">
        <v>93</v>
      </c>
      <c r="B87" s="19" t="s">
        <v>8</v>
      </c>
      <c r="C87" s="25">
        <f>C89+C90+C91+C92+C93</f>
        <v>76013.541999999987</v>
      </c>
      <c r="D87" s="25">
        <f>D89+D90+D91+D92+D93</f>
        <v>15975.363000000001</v>
      </c>
      <c r="E87" s="14">
        <f t="shared" si="13"/>
        <v>60038.178999999989</v>
      </c>
      <c r="F87" s="14">
        <f t="shared" si="14"/>
        <v>21.016469670627902</v>
      </c>
    </row>
    <row r="88" spans="1:6" x14ac:dyDescent="0.25">
      <c r="A88" s="29"/>
      <c r="B88" s="15" t="s">
        <v>6</v>
      </c>
      <c r="C88" s="25"/>
      <c r="D88" s="17"/>
      <c r="E88" s="18"/>
      <c r="F88" s="18"/>
    </row>
    <row r="89" spans="1:6" x14ac:dyDescent="0.25">
      <c r="A89" s="29" t="s">
        <v>94</v>
      </c>
      <c r="B89" s="15" t="s">
        <v>100</v>
      </c>
      <c r="C89" s="17">
        <v>350</v>
      </c>
      <c r="D89" s="17">
        <v>312.13499999999999</v>
      </c>
      <c r="E89" s="18">
        <f t="shared" si="13"/>
        <v>37.865000000000009</v>
      </c>
      <c r="F89" s="18">
        <f t="shared" si="14"/>
        <v>89.181428571428569</v>
      </c>
    </row>
    <row r="90" spans="1:6" x14ac:dyDescent="0.25">
      <c r="A90" s="29" t="s">
        <v>95</v>
      </c>
      <c r="B90" s="15" t="s">
        <v>101</v>
      </c>
      <c r="C90" s="17">
        <v>27882.1</v>
      </c>
      <c r="D90" s="17">
        <v>7407.8549999999996</v>
      </c>
      <c r="E90" s="18">
        <f t="shared" si="13"/>
        <v>20474.244999999999</v>
      </c>
      <c r="F90" s="18">
        <f t="shared" si="14"/>
        <v>26.568497351347283</v>
      </c>
    </row>
    <row r="91" spans="1:6" x14ac:dyDescent="0.25">
      <c r="A91" s="29" t="s">
        <v>96</v>
      </c>
      <c r="B91" s="15" t="s">
        <v>102</v>
      </c>
      <c r="C91" s="26">
        <v>25030.842000000001</v>
      </c>
      <c r="D91" s="17">
        <v>3606.78</v>
      </c>
      <c r="E91" s="18">
        <f t="shared" si="13"/>
        <v>21424.062000000002</v>
      </c>
      <c r="F91" s="18">
        <f t="shared" si="14"/>
        <v>14.409343481134194</v>
      </c>
    </row>
    <row r="92" spans="1:6" x14ac:dyDescent="0.25">
      <c r="A92" s="29" t="s">
        <v>97</v>
      </c>
      <c r="B92" s="15" t="s">
        <v>103</v>
      </c>
      <c r="C92" s="17">
        <v>4978.1000000000004</v>
      </c>
      <c r="D92" s="17">
        <v>573.32399999999996</v>
      </c>
      <c r="E92" s="18">
        <f t="shared" si="13"/>
        <v>4404.7760000000007</v>
      </c>
      <c r="F92" s="18">
        <f t="shared" si="14"/>
        <v>11.516924127679234</v>
      </c>
    </row>
    <row r="93" spans="1:6" ht="25.5" x14ac:dyDescent="0.25">
      <c r="A93" s="29" t="s">
        <v>98</v>
      </c>
      <c r="B93" s="15" t="s">
        <v>104</v>
      </c>
      <c r="C93" s="26">
        <v>17772.5</v>
      </c>
      <c r="D93" s="18">
        <v>4075.2689999999998</v>
      </c>
      <c r="E93" s="18">
        <f t="shared" si="13"/>
        <v>13697.231</v>
      </c>
      <c r="F93" s="18">
        <f t="shared" si="14"/>
        <v>22.930195526797014</v>
      </c>
    </row>
    <row r="94" spans="1:6" x14ac:dyDescent="0.25">
      <c r="A94" s="30" t="s">
        <v>99</v>
      </c>
      <c r="B94" s="19" t="s">
        <v>7</v>
      </c>
      <c r="C94" s="27">
        <f>C96+C97</f>
        <v>78181.004000000001</v>
      </c>
      <c r="D94" s="25">
        <f>D96+D97</f>
        <v>12118.131000000001</v>
      </c>
      <c r="E94" s="14">
        <f t="shared" si="13"/>
        <v>66062.872999999992</v>
      </c>
      <c r="F94" s="14">
        <f t="shared" si="14"/>
        <v>15.500096417283157</v>
      </c>
    </row>
    <row r="95" spans="1:6" x14ac:dyDescent="0.25">
      <c r="A95" s="29"/>
      <c r="B95" s="15" t="s">
        <v>6</v>
      </c>
      <c r="C95" s="26"/>
      <c r="D95" s="17"/>
      <c r="E95" s="18"/>
      <c r="F95" s="18"/>
    </row>
    <row r="96" spans="1:6" x14ac:dyDescent="0.25">
      <c r="A96" s="29" t="s">
        <v>105</v>
      </c>
      <c r="B96" s="15" t="s">
        <v>106</v>
      </c>
      <c r="C96" s="26">
        <v>64383.025999999998</v>
      </c>
      <c r="D96" s="17">
        <v>10139.198</v>
      </c>
      <c r="E96" s="18">
        <f t="shared" si="13"/>
        <v>54243.827999999994</v>
      </c>
      <c r="F96" s="18">
        <f t="shared" si="14"/>
        <v>15.74824706126736</v>
      </c>
    </row>
    <row r="97" spans="1:6" ht="25.5" x14ac:dyDescent="0.25">
      <c r="A97" s="29" t="s">
        <v>166</v>
      </c>
      <c r="B97" s="15" t="s">
        <v>167</v>
      </c>
      <c r="C97" s="26">
        <v>13797.977999999999</v>
      </c>
      <c r="D97" s="17">
        <v>1978.933</v>
      </c>
      <c r="E97" s="18">
        <f t="shared" si="13"/>
        <v>11819.044999999998</v>
      </c>
      <c r="F97" s="18">
        <f t="shared" si="14"/>
        <v>14.342195646347603</v>
      </c>
    </row>
    <row r="98" spans="1:6" x14ac:dyDescent="0.25">
      <c r="A98" s="30" t="s">
        <v>107</v>
      </c>
      <c r="B98" s="19" t="s">
        <v>5</v>
      </c>
      <c r="C98" s="27">
        <f>C100</f>
        <v>21645.996999999999</v>
      </c>
      <c r="D98" s="25">
        <f>D100</f>
        <v>5220.7700000000004</v>
      </c>
      <c r="E98" s="14">
        <f t="shared" si="13"/>
        <v>16425.226999999999</v>
      </c>
      <c r="F98" s="14">
        <f t="shared" si="14"/>
        <v>24.118870569925704</v>
      </c>
    </row>
    <row r="99" spans="1:6" x14ac:dyDescent="0.25">
      <c r="A99" s="29"/>
      <c r="B99" s="15" t="s">
        <v>6</v>
      </c>
      <c r="C99" s="27"/>
      <c r="D99" s="25"/>
      <c r="E99" s="18"/>
      <c r="F99" s="18"/>
    </row>
    <row r="100" spans="1:6" x14ac:dyDescent="0.25">
      <c r="A100" s="29" t="s">
        <v>108</v>
      </c>
      <c r="B100" s="15" t="s">
        <v>109</v>
      </c>
      <c r="C100" s="26">
        <v>21645.996999999999</v>
      </c>
      <c r="D100" s="17">
        <v>5220.7700000000004</v>
      </c>
      <c r="E100" s="18">
        <f t="shared" si="13"/>
        <v>16425.226999999999</v>
      </c>
      <c r="F100" s="18">
        <f t="shared" si="14"/>
        <v>24.118870569925704</v>
      </c>
    </row>
    <row r="101" spans="1:6" ht="25.5" x14ac:dyDescent="0.25">
      <c r="A101" s="29" t="s">
        <v>39</v>
      </c>
      <c r="B101" s="19" t="s">
        <v>4</v>
      </c>
      <c r="C101" s="39">
        <f>C8-C48</f>
        <v>-73544.876999999862</v>
      </c>
      <c r="D101" s="39">
        <f>D8-D48</f>
        <v>172810.815</v>
      </c>
      <c r="E101" s="27">
        <f>E8-E48</f>
        <v>-246355.69199999981</v>
      </c>
      <c r="F101" s="14" t="s">
        <v>39</v>
      </c>
    </row>
    <row r="102" spans="1:6" ht="25.5" x14ac:dyDescent="0.25">
      <c r="A102" s="29" t="s">
        <v>39</v>
      </c>
      <c r="B102" s="19" t="s">
        <v>3</v>
      </c>
      <c r="C102" s="14">
        <f>C103+C104</f>
        <v>73544.887000000104</v>
      </c>
      <c r="D102" s="14">
        <f>D103+D104</f>
        <v>-170963.69300000003</v>
      </c>
      <c r="E102" s="14">
        <f t="shared" ref="E102:E105" si="15">C102-D102</f>
        <v>244508.58000000013</v>
      </c>
      <c r="F102" s="14" t="s">
        <v>39</v>
      </c>
    </row>
    <row r="103" spans="1:6" ht="25.5" x14ac:dyDescent="0.25">
      <c r="A103" s="29" t="s">
        <v>110</v>
      </c>
      <c r="B103" s="15" t="s">
        <v>2</v>
      </c>
      <c r="C103" s="18">
        <v>-1799793.014</v>
      </c>
      <c r="D103" s="18">
        <v>-670234.527</v>
      </c>
      <c r="E103" s="18">
        <f t="shared" si="15"/>
        <v>-1129558.487</v>
      </c>
      <c r="F103" s="18" t="s">
        <v>39</v>
      </c>
    </row>
    <row r="104" spans="1:6" ht="25.5" x14ac:dyDescent="0.25">
      <c r="A104" s="29" t="s">
        <v>111</v>
      </c>
      <c r="B104" s="15" t="s">
        <v>1</v>
      </c>
      <c r="C104" s="18">
        <v>1873337.9010000001</v>
      </c>
      <c r="D104" s="16">
        <v>499270.83399999997</v>
      </c>
      <c r="E104" s="18">
        <f t="shared" si="15"/>
        <v>1374067.067</v>
      </c>
      <c r="F104" s="18" t="s">
        <v>39</v>
      </c>
    </row>
    <row r="105" spans="1:6" ht="25.5" x14ac:dyDescent="0.25">
      <c r="A105" s="29" t="s">
        <v>39</v>
      </c>
      <c r="B105" s="19" t="s">
        <v>0</v>
      </c>
      <c r="C105" s="14">
        <f>C102</f>
        <v>73544.887000000104</v>
      </c>
      <c r="D105" s="14">
        <f t="shared" ref="D105:E105" si="16">D102</f>
        <v>-170963.69300000003</v>
      </c>
      <c r="E105" s="14">
        <f>C105-D105</f>
        <v>244508.58000000013</v>
      </c>
      <c r="F105" s="14" t="s">
        <v>39</v>
      </c>
    </row>
    <row r="106" spans="1:6" ht="62.45" customHeight="1" x14ac:dyDescent="0.25">
      <c r="A106" s="47" t="s">
        <v>168</v>
      </c>
      <c r="B106" s="47"/>
      <c r="C106" s="47"/>
      <c r="D106" s="45" t="s">
        <v>169</v>
      </c>
      <c r="E106" s="45"/>
      <c r="F106" s="45"/>
    </row>
    <row r="107" spans="1:6" ht="18" x14ac:dyDescent="0.25">
      <c r="A107" s="43" t="s">
        <v>163</v>
      </c>
      <c r="B107" s="43"/>
      <c r="C107" s="43"/>
      <c r="D107" s="2"/>
      <c r="E107" s="1"/>
      <c r="F107" s="1"/>
    </row>
  </sheetData>
  <mergeCells count="5">
    <mergeCell ref="A107:C107"/>
    <mergeCell ref="B3:F3"/>
    <mergeCell ref="D106:F106"/>
    <mergeCell ref="E5:F5"/>
    <mergeCell ref="A106:C10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2017-05-15T07:54:09Z</dcterms:modified>
</cp:coreProperties>
</file>